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6" i="1" l="1"/>
  <c r="D15" i="1"/>
  <c r="D104" i="1" l="1"/>
  <c r="C104" i="1"/>
  <c r="D36" i="1" l="1"/>
  <c r="D32" i="1"/>
  <c r="D24" i="1"/>
  <c r="D23" i="1" l="1"/>
  <c r="D19" i="1"/>
  <c r="D9" i="1" s="1"/>
  <c r="D44" i="1"/>
  <c r="F43" i="1" l="1"/>
  <c r="F30" i="1" l="1"/>
  <c r="E30" i="1"/>
  <c r="C24" i="1"/>
  <c r="C32" i="1"/>
  <c r="C36" i="1" l="1"/>
  <c r="F39" i="1"/>
  <c r="E39" i="1"/>
  <c r="F38" i="1"/>
  <c r="E38" i="1"/>
  <c r="F47" i="1" l="1"/>
  <c r="F48" i="1"/>
  <c r="F49" i="1"/>
  <c r="F50" i="1"/>
  <c r="C44" i="1"/>
  <c r="E49" i="1"/>
  <c r="E44" i="1" l="1"/>
  <c r="F44" i="1"/>
  <c r="C19" i="1"/>
  <c r="F21" i="1"/>
  <c r="F22" i="1"/>
  <c r="E21" i="1"/>
  <c r="E22" i="1"/>
  <c r="C15" i="1"/>
  <c r="E18" i="1"/>
  <c r="F18" i="1"/>
  <c r="E17" i="1"/>
  <c r="F17" i="1"/>
  <c r="F27" i="1"/>
  <c r="F28" i="1"/>
  <c r="E28" i="1"/>
  <c r="E27" i="1"/>
  <c r="E29" i="1"/>
  <c r="F29" i="1"/>
  <c r="D97" i="1"/>
  <c r="C97" i="1"/>
  <c r="C52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E34" i="1"/>
  <c r="F34" i="1"/>
  <c r="E35" i="1"/>
  <c r="F35" i="1"/>
  <c r="E40" i="1"/>
  <c r="E36" i="1" s="1"/>
  <c r="F40" i="1"/>
  <c r="E41" i="1"/>
  <c r="F41" i="1"/>
  <c r="E42" i="1"/>
  <c r="F42" i="1"/>
  <c r="E43" i="1"/>
  <c r="E46" i="1"/>
  <c r="F46" i="1"/>
  <c r="E47" i="1"/>
  <c r="E48" i="1"/>
  <c r="E50" i="1"/>
  <c r="D52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C61" i="1"/>
  <c r="D61" i="1"/>
  <c r="E63" i="1"/>
  <c r="F63" i="1"/>
  <c r="C64" i="1"/>
  <c r="D64" i="1"/>
  <c r="E66" i="1"/>
  <c r="F66" i="1"/>
  <c r="E67" i="1"/>
  <c r="F67" i="1"/>
  <c r="C68" i="1"/>
  <c r="D68" i="1"/>
  <c r="E70" i="1"/>
  <c r="F70" i="1"/>
  <c r="E71" i="1"/>
  <c r="F71" i="1"/>
  <c r="E72" i="1"/>
  <c r="F72" i="1"/>
  <c r="E73" i="1"/>
  <c r="F73" i="1"/>
  <c r="C74" i="1"/>
  <c r="D74" i="1"/>
  <c r="E76" i="1"/>
  <c r="F76" i="1"/>
  <c r="E77" i="1"/>
  <c r="F77" i="1"/>
  <c r="E78" i="1"/>
  <c r="F78" i="1"/>
  <c r="E79" i="1"/>
  <c r="F79" i="1"/>
  <c r="C80" i="1"/>
  <c r="D80" i="1"/>
  <c r="E82" i="1"/>
  <c r="F82" i="1"/>
  <c r="E83" i="1"/>
  <c r="F83" i="1"/>
  <c r="E84" i="1"/>
  <c r="F84" i="1"/>
  <c r="E85" i="1"/>
  <c r="F85" i="1"/>
  <c r="D86" i="1"/>
  <c r="E88" i="1"/>
  <c r="F88" i="1"/>
  <c r="E89" i="1"/>
  <c r="F89" i="1"/>
  <c r="C90" i="1"/>
  <c r="D90" i="1"/>
  <c r="E92" i="1"/>
  <c r="F92" i="1"/>
  <c r="E93" i="1"/>
  <c r="F93" i="1"/>
  <c r="E94" i="1"/>
  <c r="F94" i="1"/>
  <c r="E95" i="1"/>
  <c r="F95" i="1"/>
  <c r="E96" i="1"/>
  <c r="F96" i="1"/>
  <c r="E99" i="1"/>
  <c r="F99" i="1"/>
  <c r="C100" i="1"/>
  <c r="D100" i="1"/>
  <c r="E102" i="1"/>
  <c r="F102" i="1"/>
  <c r="C107" i="1"/>
  <c r="D107" i="1"/>
  <c r="E105" i="1"/>
  <c r="E106" i="1"/>
  <c r="C9" i="1" l="1"/>
  <c r="D51" i="1"/>
  <c r="C51" i="1"/>
  <c r="E19" i="1"/>
  <c r="F19" i="1"/>
  <c r="E15" i="1"/>
  <c r="C23" i="1"/>
  <c r="F15" i="1"/>
  <c r="F36" i="1"/>
  <c r="F61" i="1"/>
  <c r="F24" i="1"/>
  <c r="E86" i="1"/>
  <c r="E80" i="1"/>
  <c r="F80" i="1"/>
  <c r="E64" i="1"/>
  <c r="E32" i="1"/>
  <c r="E104" i="1"/>
  <c r="E107" i="1" s="1"/>
  <c r="E97" i="1"/>
  <c r="F74" i="1"/>
  <c r="E61" i="1"/>
  <c r="E52" i="1"/>
  <c r="E100" i="1"/>
  <c r="F97" i="1"/>
  <c r="E90" i="1"/>
  <c r="F86" i="1"/>
  <c r="E68" i="1"/>
  <c r="F64" i="1"/>
  <c r="F52" i="1"/>
  <c r="F32" i="1"/>
  <c r="F100" i="1"/>
  <c r="F90" i="1"/>
  <c r="E74" i="1"/>
  <c r="F68" i="1"/>
  <c r="E24" i="1"/>
  <c r="E9" i="1" l="1"/>
  <c r="F9" i="1"/>
  <c r="D8" i="1"/>
  <c r="D103" i="1" s="1"/>
  <c r="E23" i="1"/>
  <c r="E51" i="1"/>
  <c r="F51" i="1"/>
  <c r="F23" i="1"/>
  <c r="C8" i="1"/>
  <c r="C103" i="1" s="1"/>
  <c r="F8" i="1" l="1"/>
  <c r="E8" i="1"/>
  <c r="E103" i="1" s="1"/>
</calcChain>
</file>

<file path=xl/sharedStrings.xml><?xml version="1.0" encoding="utf-8"?>
<sst xmlns="http://schemas.openxmlformats.org/spreadsheetml/2006/main" count="197" uniqueCount="175">
  <si>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</si>
  <si>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</si>
  <si>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</si>
  <si>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</si>
  <si>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</si>
  <si>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</si>
  <si>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</si>
  <si>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</si>
  <si>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</si>
  <si>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</si>
  <si>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</si>
  <si>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</si>
  <si>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</si>
  <si>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</si>
  <si>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</si>
  <si>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</si>
  <si>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</si>
  <si>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</si>
  <si>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</si>
  <si>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</si>
  <si>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</si>
  <si>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</si>
  <si>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</si>
  <si>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</si>
  <si>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</si>
  <si>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</si>
  <si>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Единый налог на вмененный доход для отдельных видов деятельности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</si>
  <si>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</si>
  <si>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</si>
  <si>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</si>
  <si>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</si>
  <si>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</si>
  <si>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</si>
  <si>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</si>
  <si>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</si>
  <si>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</si>
  <si>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</si>
  <si>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Сведения об исполнении бюджета Северо-Енисейского района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</si>
  <si>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</si>
  <si>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</si>
  <si>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</si>
  <si>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</si>
  <si>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</si>
  <si>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</si>
  <si>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</si>
  <si>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0105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</si>
  <si>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</si>
  <si>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</si>
  <si>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</si>
  <si>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</si>
  <si>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</si>
  <si>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</si>
  <si>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</si>
  <si>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</si>
  <si>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Судебная система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</si>
  <si>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</si>
  <si>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</si>
  <si>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</si>
  <si>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</si>
  <si>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</si>
  <si>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</si>
  <si>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</si>
  <si>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</si>
  <si>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</si>
  <si>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</si>
  <si>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</si>
  <si>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</si>
  <si>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</si>
  <si>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</si>
  <si>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</si>
  <si>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</si>
  <si>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</si>
  <si>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</si>
  <si>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</si>
  <si>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</si>
  <si>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</si>
  <si>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</si>
  <si>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</si>
  <si>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</si>
  <si>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</si>
  <si>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</si>
  <si>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</si>
  <si>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</si>
  <si>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</si>
  <si>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</si>
  <si>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</si>
  <si>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</si>
  <si>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</si>
  <si>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</si>
  <si>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</si>
  <si>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</si>
  <si>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</si>
  <si>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</si>
  <si>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</si>
  <si>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</si>
  <si>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</si>
  <si>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</si>
  <si>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</si>
  <si>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</si>
  <si>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</si>
  <si>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</si>
  <si>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</si>
  <si>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</si>
  <si>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</si>
  <si>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</si>
  <si>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</si>
  <si>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</si>
  <si>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</si>
  <si>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</si>
  <si>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</si>
  <si>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</si>
  <si>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</si>
  <si>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>510</t>
  </si>
  <si>
    <t>610</t>
  </si>
  <si>
    <t>1110501</t>
  </si>
  <si>
    <t>1110502</t>
  </si>
  <si>
    <t>1110503</t>
  </si>
  <si>
    <t>1110701</t>
  </si>
  <si>
    <t>1140600</t>
  </si>
  <si>
    <t>1110000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</si>
  <si>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</si>
  <si>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</si>
  <si>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</si>
  <si>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1010200</t>
  </si>
  <si>
    <t>1010100</t>
  </si>
  <si>
    <t>1030000</t>
  </si>
  <si>
    <t>1050000</t>
  </si>
  <si>
    <t>1060100</t>
  </si>
  <si>
    <t>1060600</t>
  </si>
  <si>
    <t>1080000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</si>
  <si>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</si>
  <si>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</si>
  <si>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1060603</t>
  </si>
  <si>
    <t>1060604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</si>
  <si>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</si>
  <si>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</si>
  <si>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</si>
  <si>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</si>
  <si>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>1080301</t>
  </si>
  <si>
    <t>1080717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</si>
  <si>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</si>
  <si>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</si>
  <si>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1120000</t>
  </si>
  <si>
    <t>1130000</t>
  </si>
  <si>
    <t>1130199</t>
  </si>
  <si>
    <t>Прочие доходы от оказания платных услуг (работ) получателями средств бюджетов муниципальных районов (МКУ "АСФ")</t>
  </si>
  <si>
    <t>1130299</t>
  </si>
  <si>
    <t xml:space="preserve">Прочие доходы от компенсации затрат бюджетов муниципальных районов </t>
  </si>
  <si>
    <t>1140000</t>
  </si>
  <si>
    <t>1140100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</si>
  <si>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</si>
  <si>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</si>
  <si>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1150000</t>
  </si>
  <si>
    <t>1160000</t>
  </si>
  <si>
    <t>1170000</t>
  </si>
  <si>
    <t>2020200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</si>
  <si>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</si>
  <si>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</si>
  <si>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</si>
  <si>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</si>
  <si>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2020300</t>
  </si>
  <si>
    <t>2020400</t>
  </si>
  <si>
    <t>0702</t>
  </si>
  <si>
    <t>2000000</t>
  </si>
  <si>
    <t xml:space="preserve">
2190000</t>
  </si>
  <si>
    <t>2180000</t>
  </si>
  <si>
    <t>Доходы от возврата бюджетными учреждениями остатков субсидий прошлых лет</t>
  </si>
  <si>
    <t>1140200</t>
  </si>
  <si>
    <t>Доходы от реализации имущества, находящегося в собственности муниципальных районов (за исключением движимого имущества бюджетных и автономных учреждений, а так же государственных и муниципальных унирарных предприятий)</t>
  </si>
  <si>
    <t>Исполнитель:  Корнилова А.В. тел. 8 (39160) 2-11-61</t>
  </si>
  <si>
    <t>1110904</t>
  </si>
  <si>
    <t>Прочие доходы от использования имущества и прав, находящихся в государственной и муниципальной собственности</t>
  </si>
  <si>
    <t xml:space="preserve"> по состоянию на  01.01.2017 г.</t>
  </si>
  <si>
    <t>И.о. руководителя Финансового управления  администрации Северо-Енисейского района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</si>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</sst>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2" fillId="3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/>
    </xf>
    <xf numFmtId="166" fontId="11" fillId="0" borderId="2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9"/>
  <sheetViews>
    <sheetView tabSelected="1" topLeftCell="A94" workbookViewId="0">
      <selection activeCell="D109" sqref="D109"/>
    </sheetView>
  </sheetViews>
  <sheetFormatPr defaultRowHeight="15" x14ac:dyDescent="0.25"/>
  <cols>
    <col min="1" max="1" width="8.7109375" customWidth="1"/>
    <col min="2" max="2" width="38.85546875" customWidth="1"/>
    <col min="3" max="3" width="12" customWidth="1"/>
    <col min="4" max="4" width="10.7109375" customWidth="1"/>
    <col min="5" max="5" width="12.28515625" customWidth="1"/>
    <col min="6" max="6" width="7.7109375" customWidth="1"/>
    <col min="8" max="8" width="10.28515625" bestFit="1" customWidth="1"/>
  </cols>
  <sheetData>
    <row r="3" spans="1:6" ht="25.9" customHeight="1" x14ac:dyDescent="0.25">
      <c r="B3" s="46" t="s">
        <v>37</v>
      </c>
      <c r="C3" s="46"/>
      <c r="D3" s="46"/>
      <c r="E3" s="46"/>
      <c r="F3" s="46"/>
    </row>
    <row r="4" spans="1:6" ht="25.15" customHeight="1" x14ac:dyDescent="0.25">
      <c r="B4" s="6"/>
      <c r="C4" s="41" t="s">
        <v>172</v>
      </c>
      <c r="D4" s="6"/>
      <c r="E4" s="6"/>
      <c r="F4" s="6"/>
    </row>
    <row r="5" spans="1:6" ht="20.25" x14ac:dyDescent="0.3">
      <c r="B5" s="3"/>
      <c r="C5" s="3"/>
      <c r="D5" s="4"/>
      <c r="E5" s="48" t="s">
        <v>36</v>
      </c>
      <c r="F5" s="48"/>
    </row>
    <row r="6" spans="1:6" ht="71.25" customHeight="1" x14ac:dyDescent="0.25">
      <c r="A6" s="31" t="s">
        <v>122</v>
      </c>
      <c r="B6" s="7" t="s">
        <v>40</v>
      </c>
      <c r="C6" s="7" t="s">
        <v>35</v>
      </c>
      <c r="D6" s="8" t="s">
        <v>33</v>
      </c>
      <c r="E6" s="9" t="s">
        <v>32</v>
      </c>
      <c r="F6" s="10" t="s">
        <v>34</v>
      </c>
    </row>
    <row r="7" spans="1:6" x14ac:dyDescent="0.25">
      <c r="A7" s="28">
        <v>1</v>
      </c>
      <c r="B7" s="7">
        <v>2</v>
      </c>
      <c r="C7" s="7">
        <v>3</v>
      </c>
      <c r="D7" s="8">
        <v>4</v>
      </c>
      <c r="E7" s="9">
        <v>5</v>
      </c>
      <c r="F7" s="11">
        <v>6</v>
      </c>
    </row>
    <row r="8" spans="1:6" x14ac:dyDescent="0.25">
      <c r="A8" s="29"/>
      <c r="B8" s="12" t="s">
        <v>31</v>
      </c>
      <c r="C8" s="14">
        <f>C9+C23+C44</f>
        <v>2110375.0729999999</v>
      </c>
      <c r="D8" s="14">
        <f>D9+D23+D44</f>
        <v>2096537.7779999997</v>
      </c>
      <c r="E8" s="14">
        <f t="shared" ref="E8:E24" si="0">C8-D8</f>
        <v>13837.295000000158</v>
      </c>
      <c r="F8" s="14">
        <f>D8*100/C8</f>
        <v>99.344320581822942</v>
      </c>
    </row>
    <row r="9" spans="1:6" x14ac:dyDescent="0.25">
      <c r="A9" s="29"/>
      <c r="B9" s="12" t="s">
        <v>30</v>
      </c>
      <c r="C9" s="14">
        <f>C10+C11+C12+C13+C14+C15+C19</f>
        <v>1229424.5519999999</v>
      </c>
      <c r="D9" s="14">
        <f>D10+D11+D12+D13+D14+D15+D19</f>
        <v>1223402.9609999999</v>
      </c>
      <c r="E9" s="13">
        <f t="shared" ref="E9" si="1">E10+E11+E12+E13+E14+E15+E19</f>
        <v>6021.5909999999922</v>
      </c>
      <c r="F9" s="14">
        <f t="shared" ref="F9:F23" si="2">D9*100/C9</f>
        <v>99.510210611118495</v>
      </c>
    </row>
    <row r="10" spans="1:6" x14ac:dyDescent="0.25">
      <c r="A10" s="30" t="s">
        <v>124</v>
      </c>
      <c r="B10" s="19" t="s">
        <v>29</v>
      </c>
      <c r="C10" s="39">
        <v>568151.81999999995</v>
      </c>
      <c r="D10" s="25">
        <v>570110.79099999997</v>
      </c>
      <c r="E10" s="14">
        <f t="shared" si="0"/>
        <v>-1958.9710000000196</v>
      </c>
      <c r="F10" s="14">
        <f t="shared" si="2"/>
        <v>100.34479710018354</v>
      </c>
    </row>
    <row r="11" spans="1:6" x14ac:dyDescent="0.25">
      <c r="A11" s="30" t="s">
        <v>123</v>
      </c>
      <c r="B11" s="19" t="s">
        <v>28</v>
      </c>
      <c r="C11" s="14">
        <v>644714.72499999998</v>
      </c>
      <c r="D11" s="25">
        <v>636727.16099999996</v>
      </c>
      <c r="E11" s="14">
        <f t="shared" si="0"/>
        <v>7987.564000000013</v>
      </c>
      <c r="F11" s="14">
        <f t="shared" si="2"/>
        <v>98.761070022093875</v>
      </c>
    </row>
    <row r="12" spans="1:6" ht="38.25" x14ac:dyDescent="0.25">
      <c r="A12" s="30" t="s">
        <v>125</v>
      </c>
      <c r="B12" s="19" t="s">
        <v>27</v>
      </c>
      <c r="C12" s="14">
        <v>1736.82</v>
      </c>
      <c r="D12" s="25">
        <v>1667.1179999999999</v>
      </c>
      <c r="E12" s="14">
        <f t="shared" si="0"/>
        <v>69.701999999999998</v>
      </c>
      <c r="F12" s="14">
        <f t="shared" si="2"/>
        <v>95.986803468407771</v>
      </c>
    </row>
    <row r="13" spans="1:6" ht="25.5" x14ac:dyDescent="0.25">
      <c r="A13" s="30" t="s">
        <v>126</v>
      </c>
      <c r="B13" s="19" t="s">
        <v>26</v>
      </c>
      <c r="C13" s="39">
        <v>10861.865</v>
      </c>
      <c r="D13" s="25">
        <v>10873.538</v>
      </c>
      <c r="E13" s="14">
        <f t="shared" si="0"/>
        <v>-11.673000000000684</v>
      </c>
      <c r="F13" s="14">
        <f t="shared" si="2"/>
        <v>100.10746773229091</v>
      </c>
    </row>
    <row r="14" spans="1:6" x14ac:dyDescent="0.25">
      <c r="A14" s="30" t="s">
        <v>127</v>
      </c>
      <c r="B14" s="19" t="s">
        <v>25</v>
      </c>
      <c r="C14" s="14">
        <v>444.65</v>
      </c>
      <c r="D14" s="25">
        <v>467.142</v>
      </c>
      <c r="E14" s="14">
        <f t="shared" si="0"/>
        <v>-22.492000000000019</v>
      </c>
      <c r="F14" s="14">
        <f t="shared" si="2"/>
        <v>105.05836050826493</v>
      </c>
    </row>
    <row r="15" spans="1:6" x14ac:dyDescent="0.25">
      <c r="A15" s="30" t="s">
        <v>128</v>
      </c>
      <c r="B15" s="19" t="s">
        <v>134</v>
      </c>
      <c r="C15" s="14">
        <f>C17+C18</f>
        <v>1875.645</v>
      </c>
      <c r="D15" s="14">
        <f>D17+D18</f>
        <v>1889.4499999999998</v>
      </c>
      <c r="E15" s="14">
        <f t="shared" ref="E15" si="3">E17+E18</f>
        <v>-13.804999999999893</v>
      </c>
      <c r="F15" s="14">
        <f t="shared" si="2"/>
        <v>100.73601347803022</v>
      </c>
    </row>
    <row r="16" spans="1:6" x14ac:dyDescent="0.25">
      <c r="A16" s="32"/>
      <c r="B16" s="33" t="s">
        <v>6</v>
      </c>
      <c r="C16" s="34"/>
      <c r="D16" s="34"/>
      <c r="E16" s="34"/>
      <c r="F16" s="34"/>
    </row>
    <row r="17" spans="1:6" ht="72" x14ac:dyDescent="0.25">
      <c r="A17" s="32" t="s">
        <v>132</v>
      </c>
      <c r="B17" s="38" t="s">
        <v>130</v>
      </c>
      <c r="C17" s="34">
        <v>1489.68</v>
      </c>
      <c r="D17" s="35">
        <v>1494.7919999999999</v>
      </c>
      <c r="E17" s="34">
        <f t="shared" si="0"/>
        <v>-5.1119999999998527</v>
      </c>
      <c r="F17" s="34">
        <f t="shared" si="2"/>
        <v>100.34316094731753</v>
      </c>
    </row>
    <row r="18" spans="1:6" ht="72" x14ac:dyDescent="0.25">
      <c r="A18" s="32" t="s">
        <v>133</v>
      </c>
      <c r="B18" s="38" t="s">
        <v>131</v>
      </c>
      <c r="C18" s="34">
        <v>385.96499999999997</v>
      </c>
      <c r="D18" s="35">
        <v>394.65800000000002</v>
      </c>
      <c r="E18" s="34">
        <f t="shared" si="0"/>
        <v>-8.6930000000000405</v>
      </c>
      <c r="F18" s="34">
        <f t="shared" si="2"/>
        <v>102.2522767608462</v>
      </c>
    </row>
    <row r="19" spans="1:6" x14ac:dyDescent="0.25">
      <c r="A19" s="30" t="s">
        <v>129</v>
      </c>
      <c r="B19" s="19" t="s">
        <v>135</v>
      </c>
      <c r="C19" s="39">
        <f>C21+C22</f>
        <v>1639.027</v>
      </c>
      <c r="D19" s="39">
        <f>D21+D22</f>
        <v>1667.761</v>
      </c>
      <c r="E19" s="39">
        <f t="shared" ref="E19" si="4">E21+E22</f>
        <v>-28.734000000000009</v>
      </c>
      <c r="F19" s="14">
        <f>D19*100/C19</f>
        <v>101.75311328001308</v>
      </c>
    </row>
    <row r="20" spans="1:6" x14ac:dyDescent="0.25">
      <c r="A20" s="32"/>
      <c r="B20" s="33" t="s">
        <v>6</v>
      </c>
      <c r="C20" s="36"/>
      <c r="D20" s="35"/>
      <c r="E20" s="34"/>
      <c r="F20" s="34"/>
    </row>
    <row r="21" spans="1:6" ht="84" x14ac:dyDescent="0.25">
      <c r="A21" s="32" t="s">
        <v>138</v>
      </c>
      <c r="B21" s="37" t="s">
        <v>136</v>
      </c>
      <c r="C21" s="36">
        <v>1502.027</v>
      </c>
      <c r="D21" s="35">
        <v>1530.1610000000001</v>
      </c>
      <c r="E21" s="34">
        <f t="shared" ref="E21:E22" si="5">C21-D21</f>
        <v>-28.134000000000015</v>
      </c>
      <c r="F21" s="34">
        <f t="shared" ref="F21:F22" si="6">D21*100/C21</f>
        <v>101.87306885961438</v>
      </c>
    </row>
    <row r="22" spans="1:6" ht="96" x14ac:dyDescent="0.25">
      <c r="A22" s="32" t="s">
        <v>139</v>
      </c>
      <c r="B22" s="37" t="s">
        <v>137</v>
      </c>
      <c r="C22" s="36">
        <v>137</v>
      </c>
      <c r="D22" s="35">
        <v>137.6</v>
      </c>
      <c r="E22" s="34">
        <f t="shared" si="5"/>
        <v>-0.59999999999999432</v>
      </c>
      <c r="F22" s="34">
        <f t="shared" si="6"/>
        <v>100.43795620437956</v>
      </c>
    </row>
    <row r="23" spans="1:6" x14ac:dyDescent="0.25">
      <c r="A23" s="29"/>
      <c r="B23" s="19" t="s">
        <v>24</v>
      </c>
      <c r="C23" s="14">
        <f>C24+C31+C32+C36+C41+C42+C43</f>
        <v>93947.129000000001</v>
      </c>
      <c r="D23" s="14">
        <f>D31+D32+D36+D41+D42+D43+D24</f>
        <v>87925.585999999996</v>
      </c>
      <c r="E23" s="14">
        <f>E24+E31+E32+E36+E41+E42+E43</f>
        <v>6021.5430000000042</v>
      </c>
      <c r="F23" s="14">
        <f t="shared" si="2"/>
        <v>93.5904981194263</v>
      </c>
    </row>
    <row r="24" spans="1:6" ht="38.25" x14ac:dyDescent="0.25">
      <c r="A24" s="30" t="s">
        <v>119</v>
      </c>
      <c r="B24" s="19" t="s">
        <v>23</v>
      </c>
      <c r="C24" s="39">
        <f>C26+C27+C28+C29+C30</f>
        <v>54394.491000000002</v>
      </c>
      <c r="D24" s="39">
        <f>D26+D27+D28+D29+D30</f>
        <v>48987.883999999998</v>
      </c>
      <c r="E24" s="14">
        <f t="shared" si="0"/>
        <v>5406.6070000000036</v>
      </c>
      <c r="F24" s="14">
        <f>D24*100/C24</f>
        <v>90.060377621697</v>
      </c>
    </row>
    <row r="25" spans="1:6" x14ac:dyDescent="0.25">
      <c r="A25" s="32"/>
      <c r="B25" s="33" t="s">
        <v>6</v>
      </c>
      <c r="C25" s="36"/>
      <c r="D25" s="36"/>
      <c r="E25" s="34"/>
      <c r="F25" s="34"/>
    </row>
    <row r="26" spans="1:6" ht="82.5" customHeight="1" x14ac:dyDescent="0.25">
      <c r="A26" s="32" t="s">
        <v>114</v>
      </c>
      <c r="B26" s="37" t="s">
        <v>120</v>
      </c>
      <c r="C26" s="36">
        <v>34345.985000000001</v>
      </c>
      <c r="D26" s="35">
        <v>32538.307000000001</v>
      </c>
      <c r="E26" s="34">
        <f t="shared" ref="E26:E32" si="7">C26-D26</f>
        <v>1807.6779999999999</v>
      </c>
      <c r="F26" s="34">
        <f>D26*100/C26</f>
        <v>94.736857888920639</v>
      </c>
    </row>
    <row r="27" spans="1:6" ht="75" customHeight="1" x14ac:dyDescent="0.25">
      <c r="A27" s="32" t="s">
        <v>115</v>
      </c>
      <c r="B27" s="37" t="s">
        <v>121</v>
      </c>
      <c r="C27" s="36">
        <v>8944.84</v>
      </c>
      <c r="D27" s="35">
        <v>5842.5950000000003</v>
      </c>
      <c r="E27" s="34">
        <f t="shared" si="7"/>
        <v>3102.2449999999999</v>
      </c>
      <c r="F27" s="34">
        <f t="shared" ref="F27:F28" si="8">D27*100/C27</f>
        <v>65.318049288751951</v>
      </c>
    </row>
    <row r="28" spans="1:6" ht="77.25" customHeight="1" x14ac:dyDescent="0.25">
      <c r="A28" s="32" t="s">
        <v>116</v>
      </c>
      <c r="B28" s="38" t="s">
        <v>140</v>
      </c>
      <c r="C28" s="36">
        <v>10958.323</v>
      </c>
      <c r="D28" s="35">
        <v>10461.638999999999</v>
      </c>
      <c r="E28" s="34">
        <f t="shared" si="7"/>
        <v>496.68400000000111</v>
      </c>
      <c r="F28" s="34">
        <f t="shared" si="8"/>
        <v>95.467518159484797</v>
      </c>
    </row>
    <row r="29" spans="1:6" ht="53.25" customHeight="1" x14ac:dyDescent="0.25">
      <c r="A29" s="32" t="s">
        <v>117</v>
      </c>
      <c r="B29" s="33" t="s">
        <v>141</v>
      </c>
      <c r="C29" s="36">
        <v>45.347000000000001</v>
      </c>
      <c r="D29" s="35">
        <v>45.347000000000001</v>
      </c>
      <c r="E29" s="34">
        <f>C29-D29</f>
        <v>0</v>
      </c>
      <c r="F29" s="34">
        <f>D29*100/C29</f>
        <v>100</v>
      </c>
    </row>
    <row r="30" spans="1:6" ht="40.5" customHeight="1" x14ac:dyDescent="0.25">
      <c r="A30" s="32" t="s">
        <v>170</v>
      </c>
      <c r="B30" s="33" t="s">
        <v>171</v>
      </c>
      <c r="C30" s="36">
        <v>99.995999999999995</v>
      </c>
      <c r="D30" s="36">
        <v>99.995999999999995</v>
      </c>
      <c r="E30" s="43">
        <f>C30-D30</f>
        <v>0</v>
      </c>
      <c r="F30" s="44">
        <f>D30*100/C30</f>
        <v>100.00000000000001</v>
      </c>
    </row>
    <row r="31" spans="1:6" ht="25.5" x14ac:dyDescent="0.25">
      <c r="A31" s="30" t="s">
        <v>142</v>
      </c>
      <c r="B31" s="19" t="s">
        <v>22</v>
      </c>
      <c r="C31" s="39">
        <v>25004.718000000001</v>
      </c>
      <c r="D31" s="25">
        <v>25007.912</v>
      </c>
      <c r="E31" s="14">
        <f t="shared" si="7"/>
        <v>-3.1939999999995052</v>
      </c>
      <c r="F31" s="14">
        <f>D31*100/C31</f>
        <v>100.01277358936822</v>
      </c>
    </row>
    <row r="32" spans="1:6" ht="25.5" x14ac:dyDescent="0.25">
      <c r="A32" s="30" t="s">
        <v>143</v>
      </c>
      <c r="B32" s="19" t="s">
        <v>38</v>
      </c>
      <c r="C32" s="39">
        <f>C34+C35</f>
        <v>3143.9560000000001</v>
      </c>
      <c r="D32" s="39">
        <f>D34+D35</f>
        <v>3143.5190000000002</v>
      </c>
      <c r="E32" s="14">
        <f t="shared" si="7"/>
        <v>0.43699999999989814</v>
      </c>
      <c r="F32" s="14">
        <f>D32*100/C32</f>
        <v>99.986100314380991</v>
      </c>
    </row>
    <row r="33" spans="1:6" x14ac:dyDescent="0.25">
      <c r="A33" s="29"/>
      <c r="B33" s="15" t="s">
        <v>6</v>
      </c>
      <c r="C33" s="16"/>
      <c r="D33" s="16"/>
      <c r="E33" s="18"/>
      <c r="F33" s="18"/>
    </row>
    <row r="34" spans="1:6" ht="36" x14ac:dyDescent="0.25">
      <c r="A34" s="32" t="s">
        <v>144</v>
      </c>
      <c r="B34" s="38" t="s">
        <v>145</v>
      </c>
      <c r="C34" s="36">
        <v>2608.4</v>
      </c>
      <c r="D34" s="35">
        <v>2608.4</v>
      </c>
      <c r="E34" s="34">
        <f>C34-D34</f>
        <v>0</v>
      </c>
      <c r="F34" s="34">
        <f>D34*100/C34</f>
        <v>100</v>
      </c>
    </row>
    <row r="35" spans="1:6" ht="24" x14ac:dyDescent="0.25">
      <c r="A35" s="32" t="s">
        <v>146</v>
      </c>
      <c r="B35" s="38" t="s">
        <v>147</v>
      </c>
      <c r="C35" s="36">
        <v>535.55600000000004</v>
      </c>
      <c r="D35" s="35">
        <v>535.11900000000003</v>
      </c>
      <c r="E35" s="34">
        <f>C35-D35</f>
        <v>0.43700000000001182</v>
      </c>
      <c r="F35" s="34">
        <f>D35*100/C35</f>
        <v>99.918402557342276</v>
      </c>
    </row>
    <row r="36" spans="1:6" ht="25.5" x14ac:dyDescent="0.25">
      <c r="A36" s="30" t="s">
        <v>148</v>
      </c>
      <c r="B36" s="19" t="s">
        <v>21</v>
      </c>
      <c r="C36" s="14">
        <f>C40+C39+C38</f>
        <v>7390.1880000000001</v>
      </c>
      <c r="D36" s="14">
        <f>D40+D39+D38</f>
        <v>7388.4480000000003</v>
      </c>
      <c r="E36" s="14">
        <f>E40+E39+E38</f>
        <v>1.7400000000000091</v>
      </c>
      <c r="F36" s="14">
        <f>D36*100/C36</f>
        <v>99.976455267443811</v>
      </c>
    </row>
    <row r="37" spans="1:6" x14ac:dyDescent="0.25">
      <c r="A37" s="29"/>
      <c r="B37" s="15" t="s">
        <v>6</v>
      </c>
      <c r="C37" s="18"/>
      <c r="D37" s="18"/>
      <c r="E37" s="18"/>
      <c r="F37" s="18"/>
    </row>
    <row r="38" spans="1:6" ht="25.5" x14ac:dyDescent="0.25">
      <c r="A38" s="29" t="s">
        <v>149</v>
      </c>
      <c r="B38" s="20" t="s">
        <v>150</v>
      </c>
      <c r="C38" s="18">
        <v>5103.5510000000004</v>
      </c>
      <c r="D38" s="17">
        <v>5103.5510000000004</v>
      </c>
      <c r="E38" s="18">
        <f>C38-D38</f>
        <v>0</v>
      </c>
      <c r="F38" s="18">
        <f>D38/C38*100</f>
        <v>100</v>
      </c>
    </row>
    <row r="39" spans="1:6" ht="89.25" x14ac:dyDescent="0.25">
      <c r="A39" s="29" t="s">
        <v>167</v>
      </c>
      <c r="B39" s="20" t="s">
        <v>168</v>
      </c>
      <c r="C39" s="18">
        <v>677.49300000000005</v>
      </c>
      <c r="D39" s="17">
        <v>677.49300000000005</v>
      </c>
      <c r="E39" s="18">
        <f>C39-D39</f>
        <v>0</v>
      </c>
      <c r="F39" s="18">
        <f>D39/C39*100</f>
        <v>100</v>
      </c>
    </row>
    <row r="40" spans="1:6" ht="45" customHeight="1" x14ac:dyDescent="0.25">
      <c r="A40" s="29" t="s">
        <v>118</v>
      </c>
      <c r="B40" s="21" t="s">
        <v>151</v>
      </c>
      <c r="C40" s="18">
        <v>1609.144</v>
      </c>
      <c r="D40" s="17">
        <v>1607.404</v>
      </c>
      <c r="E40" s="18">
        <f t="shared" ref="E40:E44" si="9">C40-D40</f>
        <v>1.7400000000000091</v>
      </c>
      <c r="F40" s="18">
        <f>D40*100/C40</f>
        <v>99.891867974525582</v>
      </c>
    </row>
    <row r="41" spans="1:6" x14ac:dyDescent="0.25">
      <c r="A41" s="30" t="s">
        <v>152</v>
      </c>
      <c r="B41" s="40" t="s">
        <v>20</v>
      </c>
      <c r="C41" s="25">
        <v>35.991</v>
      </c>
      <c r="D41" s="25">
        <v>35.691000000000003</v>
      </c>
      <c r="E41" s="14">
        <f t="shared" si="9"/>
        <v>0.29999999999999716</v>
      </c>
      <c r="F41" s="14">
        <f>D41*100/C41</f>
        <v>99.166458281236984</v>
      </c>
    </row>
    <row r="42" spans="1:6" x14ac:dyDescent="0.25">
      <c r="A42" s="30" t="s">
        <v>153</v>
      </c>
      <c r="B42" s="19" t="s">
        <v>19</v>
      </c>
      <c r="C42" s="14">
        <v>3754.373</v>
      </c>
      <c r="D42" s="25">
        <v>3258.72</v>
      </c>
      <c r="E42" s="14">
        <f t="shared" si="9"/>
        <v>495.65300000000025</v>
      </c>
      <c r="F42" s="14">
        <f>D42*100/C42</f>
        <v>86.79798197994711</v>
      </c>
    </row>
    <row r="43" spans="1:6" x14ac:dyDescent="0.25">
      <c r="A43" s="30" t="s">
        <v>154</v>
      </c>
      <c r="B43" s="19" t="s">
        <v>18</v>
      </c>
      <c r="C43" s="39">
        <v>223.41200000000001</v>
      </c>
      <c r="D43" s="14">
        <v>103.41200000000001</v>
      </c>
      <c r="E43" s="14">
        <f t="shared" si="9"/>
        <v>120</v>
      </c>
      <c r="F43" s="14">
        <f>D43*100/C43</f>
        <v>46.287576316401989</v>
      </c>
    </row>
    <row r="44" spans="1:6" x14ac:dyDescent="0.25">
      <c r="A44" s="30" t="s">
        <v>163</v>
      </c>
      <c r="B44" s="22" t="s">
        <v>17</v>
      </c>
      <c r="C44" s="14">
        <f>C46+C47+C48+C49+C50</f>
        <v>787003.39199999999</v>
      </c>
      <c r="D44" s="14">
        <f>D46+D47+D48+D49+D50</f>
        <v>785209.23099999991</v>
      </c>
      <c r="E44" s="14">
        <f t="shared" si="9"/>
        <v>1794.1610000000801</v>
      </c>
      <c r="F44" s="14">
        <f>D44*100/C44</f>
        <v>99.772026268471279</v>
      </c>
    </row>
    <row r="45" spans="1:6" x14ac:dyDescent="0.25">
      <c r="A45" s="29"/>
      <c r="B45" s="15" t="s">
        <v>6</v>
      </c>
      <c r="C45" s="14"/>
      <c r="D45" s="14"/>
      <c r="E45" s="18"/>
      <c r="F45" s="18"/>
    </row>
    <row r="46" spans="1:6" ht="38.25" x14ac:dyDescent="0.25">
      <c r="A46" s="29" t="s">
        <v>155</v>
      </c>
      <c r="B46" s="20" t="s">
        <v>156</v>
      </c>
      <c r="C46" s="18">
        <v>435252.69300000003</v>
      </c>
      <c r="D46" s="17">
        <v>434643.17599999998</v>
      </c>
      <c r="E46" s="18">
        <f t="shared" ref="E46:E79" si="10">C46-D46</f>
        <v>609.51700000005076</v>
      </c>
      <c r="F46" s="18">
        <f>D46*100/C46</f>
        <v>99.859962497693246</v>
      </c>
    </row>
    <row r="47" spans="1:6" ht="25.5" x14ac:dyDescent="0.25">
      <c r="A47" s="29" t="s">
        <v>160</v>
      </c>
      <c r="B47" s="20" t="s">
        <v>157</v>
      </c>
      <c r="C47" s="18">
        <v>349502.41499999998</v>
      </c>
      <c r="D47" s="17">
        <v>348317.77100000001</v>
      </c>
      <c r="E47" s="18">
        <f t="shared" si="10"/>
        <v>1184.6439999999711</v>
      </c>
      <c r="F47" s="18">
        <f t="shared" ref="F47:F50" si="11">D47*100/C47</f>
        <v>99.661048407920163</v>
      </c>
    </row>
    <row r="48" spans="1:6" x14ac:dyDescent="0.25">
      <c r="A48" s="29" t="s">
        <v>161</v>
      </c>
      <c r="B48" s="20" t="s">
        <v>158</v>
      </c>
      <c r="C48" s="18">
        <v>4623.7</v>
      </c>
      <c r="D48" s="17">
        <v>4623.7</v>
      </c>
      <c r="E48" s="18">
        <f t="shared" si="10"/>
        <v>0</v>
      </c>
      <c r="F48" s="18">
        <f t="shared" si="11"/>
        <v>100</v>
      </c>
    </row>
    <row r="49" spans="1:9" ht="38.25" x14ac:dyDescent="0.25">
      <c r="A49" s="29" t="s">
        <v>165</v>
      </c>
      <c r="B49" s="20" t="s">
        <v>166</v>
      </c>
      <c r="C49" s="18">
        <v>604.65300000000002</v>
      </c>
      <c r="D49" s="17">
        <v>604.65300000000002</v>
      </c>
      <c r="E49" s="18">
        <f t="shared" si="10"/>
        <v>0</v>
      </c>
      <c r="F49" s="18">
        <f t="shared" si="11"/>
        <v>100</v>
      </c>
    </row>
    <row r="50" spans="1:9" ht="51" x14ac:dyDescent="0.25">
      <c r="A50" s="42" t="s">
        <v>164</v>
      </c>
      <c r="B50" s="20" t="s">
        <v>159</v>
      </c>
      <c r="C50" s="18">
        <v>-2980.069</v>
      </c>
      <c r="D50" s="17">
        <v>-2980.069</v>
      </c>
      <c r="E50" s="18">
        <f t="shared" si="10"/>
        <v>0</v>
      </c>
      <c r="F50" s="18">
        <f t="shared" si="11"/>
        <v>100.00000000000001</v>
      </c>
    </row>
    <row r="51" spans="1:9" x14ac:dyDescent="0.25">
      <c r="A51" s="29"/>
      <c r="B51" s="24" t="s">
        <v>16</v>
      </c>
      <c r="C51" s="14">
        <f>C52+C61+C64+C68+C74+C80+C86+C90+C97+C100</f>
        <v>2475470.6739999996</v>
      </c>
      <c r="D51" s="14">
        <f>D52+D61+D64+D68+D74+D80+D86+D90+D97+D100</f>
        <v>2452545.0500000003</v>
      </c>
      <c r="E51" s="14">
        <f t="shared" si="10"/>
        <v>22925.62399999937</v>
      </c>
      <c r="F51" s="14">
        <f t="shared" ref="F51:F83" si="12">D51*100/C51</f>
        <v>99.073888281497801</v>
      </c>
      <c r="H51" s="5"/>
      <c r="I51" s="5"/>
    </row>
    <row r="52" spans="1:9" x14ac:dyDescent="0.25">
      <c r="A52" s="30" t="s">
        <v>41</v>
      </c>
      <c r="B52" s="22" t="s">
        <v>15</v>
      </c>
      <c r="C52" s="25">
        <f>C54+C55+C56+C57+C58+C59+C60</f>
        <v>218023.00099999999</v>
      </c>
      <c r="D52" s="14">
        <f>SUM(D54:D60)</f>
        <v>215319.30100000001</v>
      </c>
      <c r="E52" s="14">
        <f t="shared" si="10"/>
        <v>2703.6999999999825</v>
      </c>
      <c r="F52" s="14">
        <f t="shared" si="12"/>
        <v>98.759901483972342</v>
      </c>
    </row>
    <row r="53" spans="1:9" x14ac:dyDescent="0.25">
      <c r="A53" s="29"/>
      <c r="B53" s="23" t="s">
        <v>6</v>
      </c>
      <c r="C53" s="25"/>
      <c r="D53" s="25"/>
      <c r="E53" s="18"/>
      <c r="F53" s="18"/>
    </row>
    <row r="54" spans="1:9" ht="38.25" x14ac:dyDescent="0.25">
      <c r="A54" s="29" t="s">
        <v>42</v>
      </c>
      <c r="B54" s="15" t="s">
        <v>51</v>
      </c>
      <c r="C54" s="26">
        <v>6659.4319999999998</v>
      </c>
      <c r="D54" s="17">
        <v>6604.8180000000002</v>
      </c>
      <c r="E54" s="18">
        <f t="shared" si="10"/>
        <v>54.613999999999578</v>
      </c>
      <c r="F54" s="18">
        <f t="shared" si="12"/>
        <v>99.179900027509859</v>
      </c>
    </row>
    <row r="55" spans="1:9" ht="51" x14ac:dyDescent="0.25">
      <c r="A55" s="29" t="s">
        <v>43</v>
      </c>
      <c r="B55" s="15" t="s">
        <v>52</v>
      </c>
      <c r="C55" s="26">
        <v>4834.5640000000003</v>
      </c>
      <c r="D55" s="17">
        <v>4798.4040000000005</v>
      </c>
      <c r="E55" s="18">
        <f t="shared" si="10"/>
        <v>36.159999999999854</v>
      </c>
      <c r="F55" s="18">
        <f t="shared" si="12"/>
        <v>99.252052511870772</v>
      </c>
    </row>
    <row r="56" spans="1:9" ht="51" customHeight="1" x14ac:dyDescent="0.25">
      <c r="A56" s="29" t="s">
        <v>44</v>
      </c>
      <c r="B56" s="15" t="s">
        <v>53</v>
      </c>
      <c r="C56" s="26">
        <v>170584.152</v>
      </c>
      <c r="D56" s="17">
        <v>168674.076</v>
      </c>
      <c r="E56" s="18">
        <f t="shared" si="10"/>
        <v>1910.0760000000009</v>
      </c>
      <c r="F56" s="18">
        <f t="shared" si="12"/>
        <v>98.880273473470154</v>
      </c>
    </row>
    <row r="57" spans="1:9" x14ac:dyDescent="0.25">
      <c r="A57" s="29" t="s">
        <v>45</v>
      </c>
      <c r="B57" s="15" t="s">
        <v>54</v>
      </c>
      <c r="C57" s="26">
        <v>1.5</v>
      </c>
      <c r="D57" s="17">
        <v>1.5</v>
      </c>
      <c r="E57" s="18">
        <f t="shared" si="10"/>
        <v>0</v>
      </c>
      <c r="F57" s="18">
        <f t="shared" si="12"/>
        <v>100</v>
      </c>
    </row>
    <row r="58" spans="1:9" ht="25.5" x14ac:dyDescent="0.25">
      <c r="A58" s="29" t="s">
        <v>46</v>
      </c>
      <c r="B58" s="15" t="s">
        <v>55</v>
      </c>
      <c r="C58" s="26">
        <v>27535.167000000001</v>
      </c>
      <c r="D58" s="17">
        <v>27471.32</v>
      </c>
      <c r="E58" s="18">
        <f t="shared" si="10"/>
        <v>63.847000000001572</v>
      </c>
      <c r="F58" s="18">
        <f t="shared" si="12"/>
        <v>99.768125611876613</v>
      </c>
    </row>
    <row r="59" spans="1:9" x14ac:dyDescent="0.25">
      <c r="A59" s="29" t="s">
        <v>47</v>
      </c>
      <c r="B59" s="15" t="s">
        <v>56</v>
      </c>
      <c r="C59" s="26">
        <v>500</v>
      </c>
      <c r="D59" s="17">
        <v>0</v>
      </c>
      <c r="E59" s="18">
        <f t="shared" si="10"/>
        <v>500</v>
      </c>
      <c r="F59" s="18">
        <f t="shared" si="12"/>
        <v>0</v>
      </c>
    </row>
    <row r="60" spans="1:9" x14ac:dyDescent="0.25">
      <c r="A60" s="29" t="s">
        <v>48</v>
      </c>
      <c r="B60" s="15" t="s">
        <v>57</v>
      </c>
      <c r="C60" s="26">
        <v>7908.1859999999997</v>
      </c>
      <c r="D60" s="17">
        <v>7769.183</v>
      </c>
      <c r="E60" s="18">
        <f t="shared" si="10"/>
        <v>139.0029999999997</v>
      </c>
      <c r="F60" s="18">
        <f t="shared" si="12"/>
        <v>98.242289698294911</v>
      </c>
    </row>
    <row r="61" spans="1:9" x14ac:dyDescent="0.25">
      <c r="A61" s="30" t="s">
        <v>49</v>
      </c>
      <c r="B61" s="19" t="s">
        <v>14</v>
      </c>
      <c r="C61" s="27">
        <f>C63</f>
        <v>432.3</v>
      </c>
      <c r="D61" s="25">
        <f>D63</f>
        <v>423.83300000000003</v>
      </c>
      <c r="E61" s="14">
        <f t="shared" si="10"/>
        <v>8.4669999999999845</v>
      </c>
      <c r="F61" s="14">
        <f t="shared" si="12"/>
        <v>98.041406430719405</v>
      </c>
    </row>
    <row r="62" spans="1:9" x14ac:dyDescent="0.25">
      <c r="A62" s="29"/>
      <c r="B62" s="15" t="s">
        <v>6</v>
      </c>
      <c r="C62" s="27"/>
      <c r="D62" s="25"/>
      <c r="E62" s="18"/>
      <c r="F62" s="18"/>
    </row>
    <row r="63" spans="1:9" x14ac:dyDescent="0.25">
      <c r="A63" s="29" t="s">
        <v>50</v>
      </c>
      <c r="B63" s="15" t="s">
        <v>58</v>
      </c>
      <c r="C63" s="26">
        <v>432.3</v>
      </c>
      <c r="D63" s="18">
        <v>423.83300000000003</v>
      </c>
      <c r="E63" s="18">
        <f t="shared" si="10"/>
        <v>8.4669999999999845</v>
      </c>
      <c r="F63" s="18">
        <f t="shared" si="12"/>
        <v>98.041406430719405</v>
      </c>
    </row>
    <row r="64" spans="1:9" ht="25.5" x14ac:dyDescent="0.25">
      <c r="A64" s="30" t="s">
        <v>59</v>
      </c>
      <c r="B64" s="19" t="s">
        <v>13</v>
      </c>
      <c r="C64" s="27">
        <f>C66+C67</f>
        <v>35850.228000000003</v>
      </c>
      <c r="D64" s="25">
        <f>D66+D67</f>
        <v>35848.550000000003</v>
      </c>
      <c r="E64" s="14">
        <f t="shared" si="10"/>
        <v>1.6779999999998836</v>
      </c>
      <c r="F64" s="14">
        <f t="shared" si="12"/>
        <v>99.995319416099676</v>
      </c>
    </row>
    <row r="65" spans="1:6" x14ac:dyDescent="0.25">
      <c r="A65" s="29"/>
      <c r="B65" s="23" t="s">
        <v>6</v>
      </c>
      <c r="C65" s="17"/>
      <c r="D65" s="17"/>
      <c r="E65" s="18"/>
      <c r="F65" s="18"/>
    </row>
    <row r="66" spans="1:6" ht="51" x14ac:dyDescent="0.25">
      <c r="A66" s="29" t="s">
        <v>60</v>
      </c>
      <c r="B66" s="15" t="s">
        <v>62</v>
      </c>
      <c r="C66" s="16">
        <v>31811.467000000001</v>
      </c>
      <c r="D66" s="17">
        <v>31811.467000000001</v>
      </c>
      <c r="E66" s="18">
        <f t="shared" si="10"/>
        <v>0</v>
      </c>
      <c r="F66" s="18">
        <f t="shared" si="12"/>
        <v>100</v>
      </c>
    </row>
    <row r="67" spans="1:6" x14ac:dyDescent="0.25">
      <c r="A67" s="29" t="s">
        <v>61</v>
      </c>
      <c r="B67" s="15" t="s">
        <v>63</v>
      </c>
      <c r="C67" s="17">
        <v>4038.761</v>
      </c>
      <c r="D67" s="17">
        <v>4037.0830000000001</v>
      </c>
      <c r="E67" s="18">
        <f t="shared" si="10"/>
        <v>1.6779999999998836</v>
      </c>
      <c r="F67" s="18">
        <f t="shared" si="12"/>
        <v>99.958452604647803</v>
      </c>
    </row>
    <row r="68" spans="1:6" x14ac:dyDescent="0.25">
      <c r="A68" s="30" t="s">
        <v>64</v>
      </c>
      <c r="B68" s="19" t="s">
        <v>12</v>
      </c>
      <c r="C68" s="25">
        <f>+C71+C72+C73+C70</f>
        <v>215275.677</v>
      </c>
      <c r="D68" s="25">
        <f>+D71+D72+D73+D70</f>
        <v>215042.71600000001</v>
      </c>
      <c r="E68" s="14">
        <f t="shared" si="10"/>
        <v>232.96099999998114</v>
      </c>
      <c r="F68" s="14">
        <f t="shared" si="12"/>
        <v>99.891784802051745</v>
      </c>
    </row>
    <row r="69" spans="1:6" x14ac:dyDescent="0.25">
      <c r="A69" s="29"/>
      <c r="B69" s="23" t="s">
        <v>6</v>
      </c>
      <c r="C69" s="17"/>
      <c r="D69" s="25"/>
      <c r="E69" s="18"/>
      <c r="F69" s="18"/>
    </row>
    <row r="70" spans="1:6" x14ac:dyDescent="0.25">
      <c r="A70" s="29" t="s">
        <v>65</v>
      </c>
      <c r="B70" s="23" t="s">
        <v>75</v>
      </c>
      <c r="C70" s="17">
        <v>715.154</v>
      </c>
      <c r="D70" s="17">
        <v>715.154</v>
      </c>
      <c r="E70" s="18">
        <f t="shared" si="10"/>
        <v>0</v>
      </c>
      <c r="F70" s="18">
        <f t="shared" si="12"/>
        <v>99.999999999999986</v>
      </c>
    </row>
    <row r="71" spans="1:6" x14ac:dyDescent="0.25">
      <c r="A71" s="29" t="s">
        <v>66</v>
      </c>
      <c r="B71" s="15" t="s">
        <v>76</v>
      </c>
      <c r="C71" s="26">
        <v>22433.892</v>
      </c>
      <c r="D71" s="17">
        <v>22433.892</v>
      </c>
      <c r="E71" s="18">
        <f t="shared" si="10"/>
        <v>0</v>
      </c>
      <c r="F71" s="18">
        <f t="shared" si="12"/>
        <v>100.00000000000001</v>
      </c>
    </row>
    <row r="72" spans="1:6" x14ac:dyDescent="0.25">
      <c r="A72" s="29" t="s">
        <v>67</v>
      </c>
      <c r="B72" s="15" t="s">
        <v>77</v>
      </c>
      <c r="C72" s="26">
        <v>110679.505</v>
      </c>
      <c r="D72" s="17">
        <v>110446.705</v>
      </c>
      <c r="E72" s="18">
        <f t="shared" si="10"/>
        <v>232.80000000000291</v>
      </c>
      <c r="F72" s="18">
        <f t="shared" si="12"/>
        <v>99.789662955214695</v>
      </c>
    </row>
    <row r="73" spans="1:6" ht="25.5" x14ac:dyDescent="0.25">
      <c r="A73" s="29" t="s">
        <v>68</v>
      </c>
      <c r="B73" s="15" t="s">
        <v>78</v>
      </c>
      <c r="C73" s="17">
        <v>81447.126000000004</v>
      </c>
      <c r="D73" s="17">
        <v>81446.964999999997</v>
      </c>
      <c r="E73" s="18">
        <f t="shared" si="10"/>
        <v>0.16100000000733417</v>
      </c>
      <c r="F73" s="18">
        <f t="shared" si="12"/>
        <v>99.999802325744426</v>
      </c>
    </row>
    <row r="74" spans="1:6" x14ac:dyDescent="0.25">
      <c r="A74" s="30" t="s">
        <v>69</v>
      </c>
      <c r="B74" s="19" t="s">
        <v>11</v>
      </c>
      <c r="C74" s="14">
        <f>C77+C78+C76+C79</f>
        <v>942842.00399999996</v>
      </c>
      <c r="D74" s="14">
        <f>D77+D79+D78+D76</f>
        <v>942796.86399999994</v>
      </c>
      <c r="E74" s="14">
        <f t="shared" si="10"/>
        <v>45.14000000001397</v>
      </c>
      <c r="F74" s="14">
        <f t="shared" si="12"/>
        <v>99.995212347370128</v>
      </c>
    </row>
    <row r="75" spans="1:6" x14ac:dyDescent="0.25">
      <c r="A75" s="29"/>
      <c r="B75" s="23" t="s">
        <v>6</v>
      </c>
      <c r="C75" s="17"/>
      <c r="D75" s="17"/>
      <c r="E75" s="18"/>
      <c r="F75" s="18"/>
    </row>
    <row r="76" spans="1:6" x14ac:dyDescent="0.25">
      <c r="A76" s="29" t="s">
        <v>70</v>
      </c>
      <c r="B76" s="15" t="s">
        <v>79</v>
      </c>
      <c r="C76" s="17">
        <v>300477.81400000001</v>
      </c>
      <c r="D76" s="17">
        <v>300477.74699999997</v>
      </c>
      <c r="E76" s="18">
        <f t="shared" si="10"/>
        <v>6.7000000039115548E-2</v>
      </c>
      <c r="F76" s="18">
        <f t="shared" si="12"/>
        <v>99.999977702180686</v>
      </c>
    </row>
    <row r="77" spans="1:6" x14ac:dyDescent="0.25">
      <c r="A77" s="29" t="s">
        <v>71</v>
      </c>
      <c r="B77" s="15" t="s">
        <v>80</v>
      </c>
      <c r="C77" s="17">
        <v>545957.43799999997</v>
      </c>
      <c r="D77" s="17">
        <v>545924.47699999996</v>
      </c>
      <c r="E77" s="18">
        <f t="shared" si="10"/>
        <v>32.961000000010245</v>
      </c>
      <c r="F77" s="18">
        <f t="shared" si="12"/>
        <v>99.993962716192542</v>
      </c>
    </row>
    <row r="78" spans="1:6" x14ac:dyDescent="0.25">
      <c r="A78" s="29" t="s">
        <v>72</v>
      </c>
      <c r="B78" s="15" t="s">
        <v>81</v>
      </c>
      <c r="C78" s="17">
        <v>71559.567999999999</v>
      </c>
      <c r="D78" s="17">
        <v>71559.567999999999</v>
      </c>
      <c r="E78" s="18">
        <f t="shared" si="10"/>
        <v>0</v>
      </c>
      <c r="F78" s="18">
        <f t="shared" si="12"/>
        <v>100</v>
      </c>
    </row>
    <row r="79" spans="1:6" ht="25.5" x14ac:dyDescent="0.25">
      <c r="A79" s="29" t="s">
        <v>73</v>
      </c>
      <c r="B79" s="15" t="s">
        <v>82</v>
      </c>
      <c r="C79" s="17">
        <v>24847.184000000001</v>
      </c>
      <c r="D79" s="17">
        <v>24835.072</v>
      </c>
      <c r="E79" s="18">
        <f t="shared" si="10"/>
        <v>12.11200000000099</v>
      </c>
      <c r="F79" s="18">
        <f t="shared" si="12"/>
        <v>99.951254033455058</v>
      </c>
    </row>
    <row r="80" spans="1:6" x14ac:dyDescent="0.25">
      <c r="A80" s="30" t="s">
        <v>74</v>
      </c>
      <c r="B80" s="22" t="s">
        <v>10</v>
      </c>
      <c r="C80" s="14">
        <f>C82+C83+C84+C85</f>
        <v>587395.40299999993</v>
      </c>
      <c r="D80" s="25">
        <f>D82+D83+D84+D85</f>
        <v>576076.76199999999</v>
      </c>
      <c r="E80" s="14">
        <f t="shared" ref="E80:E102" si="13">C80-D80</f>
        <v>11318.640999999945</v>
      </c>
      <c r="F80" s="14">
        <f t="shared" si="12"/>
        <v>98.073079744548153</v>
      </c>
    </row>
    <row r="81" spans="1:6" x14ac:dyDescent="0.25">
      <c r="A81" s="29"/>
      <c r="B81" s="15" t="s">
        <v>6</v>
      </c>
      <c r="C81" s="17"/>
      <c r="D81" s="25"/>
      <c r="E81" s="18"/>
      <c r="F81" s="18"/>
    </row>
    <row r="82" spans="1:6" x14ac:dyDescent="0.25">
      <c r="A82" s="29" t="s">
        <v>83</v>
      </c>
      <c r="B82" s="15" t="s">
        <v>87</v>
      </c>
      <c r="C82" s="17">
        <v>132692.875</v>
      </c>
      <c r="D82" s="17">
        <v>129682.91899999999</v>
      </c>
      <c r="E82" s="18">
        <f t="shared" si="13"/>
        <v>3009.9560000000056</v>
      </c>
      <c r="F82" s="18">
        <f t="shared" si="12"/>
        <v>97.731637060392273</v>
      </c>
    </row>
    <row r="83" spans="1:6" x14ac:dyDescent="0.25">
      <c r="A83" s="29" t="s">
        <v>162</v>
      </c>
      <c r="B83" s="15" t="s">
        <v>88</v>
      </c>
      <c r="C83" s="26">
        <v>372335.12099999998</v>
      </c>
      <c r="D83" s="17">
        <v>365678.88</v>
      </c>
      <c r="E83" s="18">
        <f t="shared" si="13"/>
        <v>6656.24099999998</v>
      </c>
      <c r="F83" s="18">
        <f t="shared" si="12"/>
        <v>98.212298377299732</v>
      </c>
    </row>
    <row r="84" spans="1:6" x14ac:dyDescent="0.25">
      <c r="A84" s="29" t="s">
        <v>84</v>
      </c>
      <c r="B84" s="15" t="s">
        <v>93</v>
      </c>
      <c r="C84" s="17">
        <v>16289.316000000001</v>
      </c>
      <c r="D84" s="17">
        <v>15783.212</v>
      </c>
      <c r="E84" s="18">
        <f t="shared" si="13"/>
        <v>506.10400000000118</v>
      </c>
      <c r="F84" s="18">
        <f t="shared" ref="F84:F102" si="14">D84*100/C84</f>
        <v>96.893030990374299</v>
      </c>
    </row>
    <row r="85" spans="1:6" x14ac:dyDescent="0.25">
      <c r="A85" s="29" t="s">
        <v>85</v>
      </c>
      <c r="B85" s="15" t="s">
        <v>94</v>
      </c>
      <c r="C85" s="17">
        <v>66078.091</v>
      </c>
      <c r="D85" s="17">
        <v>64931.750999999997</v>
      </c>
      <c r="E85" s="18">
        <f t="shared" si="13"/>
        <v>1146.3400000000038</v>
      </c>
      <c r="F85" s="18">
        <f t="shared" si="14"/>
        <v>98.265173853161102</v>
      </c>
    </row>
    <row r="86" spans="1:6" x14ac:dyDescent="0.25">
      <c r="A86" s="30" t="s">
        <v>86</v>
      </c>
      <c r="B86" s="19" t="s">
        <v>9</v>
      </c>
      <c r="C86" s="14">
        <f>SUM(C88:C89)</f>
        <v>128302.005</v>
      </c>
      <c r="D86" s="25">
        <f>SUM(D88:D89)</f>
        <v>126720.92800000001</v>
      </c>
      <c r="E86" s="14">
        <f t="shared" si="13"/>
        <v>1581.0769999999902</v>
      </c>
      <c r="F86" s="14">
        <f t="shared" si="14"/>
        <v>98.767691120649289</v>
      </c>
    </row>
    <row r="87" spans="1:6" x14ac:dyDescent="0.25">
      <c r="A87" s="29"/>
      <c r="B87" s="15" t="s">
        <v>6</v>
      </c>
      <c r="C87" s="17"/>
      <c r="D87" s="17"/>
      <c r="E87" s="18"/>
      <c r="F87" s="18"/>
    </row>
    <row r="88" spans="1:6" x14ac:dyDescent="0.25">
      <c r="A88" s="29" t="s">
        <v>89</v>
      </c>
      <c r="B88" s="15" t="s">
        <v>90</v>
      </c>
      <c r="C88" s="17">
        <v>100794.652</v>
      </c>
      <c r="D88" s="17">
        <v>99519.634000000005</v>
      </c>
      <c r="E88" s="18">
        <f t="shared" si="13"/>
        <v>1275.0179999999964</v>
      </c>
      <c r="F88" s="18">
        <f t="shared" si="14"/>
        <v>98.735034077006389</v>
      </c>
    </row>
    <row r="89" spans="1:6" ht="38.25" x14ac:dyDescent="0.25">
      <c r="A89" s="29" t="s">
        <v>91</v>
      </c>
      <c r="B89" s="15" t="s">
        <v>92</v>
      </c>
      <c r="C89" s="17">
        <v>27507.352999999999</v>
      </c>
      <c r="D89" s="17">
        <v>27201.294000000002</v>
      </c>
      <c r="E89" s="18">
        <f t="shared" si="13"/>
        <v>306.05899999999747</v>
      </c>
      <c r="F89" s="18">
        <f t="shared" si="14"/>
        <v>98.887355682678759</v>
      </c>
    </row>
    <row r="90" spans="1:6" x14ac:dyDescent="0.25">
      <c r="A90" s="30" t="s">
        <v>95</v>
      </c>
      <c r="B90" s="19" t="s">
        <v>8</v>
      </c>
      <c r="C90" s="25">
        <f>C92+C93+C94+C95+C96</f>
        <v>111161.14000000001</v>
      </c>
      <c r="D90" s="25">
        <f>SUM(D92:D96)</f>
        <v>108366.768</v>
      </c>
      <c r="E90" s="14">
        <f t="shared" si="13"/>
        <v>2794.3720000000176</v>
      </c>
      <c r="F90" s="14">
        <f t="shared" si="14"/>
        <v>97.486197064909533</v>
      </c>
    </row>
    <row r="91" spans="1:6" x14ac:dyDescent="0.25">
      <c r="A91" s="29"/>
      <c r="B91" s="15" t="s">
        <v>6</v>
      </c>
      <c r="C91" s="25"/>
      <c r="D91" s="17"/>
      <c r="E91" s="18"/>
      <c r="F91" s="18"/>
    </row>
    <row r="92" spans="1:6" x14ac:dyDescent="0.25">
      <c r="A92" s="29" t="s">
        <v>96</v>
      </c>
      <c r="B92" s="15" t="s">
        <v>102</v>
      </c>
      <c r="C92" s="17">
        <v>354.2</v>
      </c>
      <c r="D92" s="17">
        <v>354.12099999999998</v>
      </c>
      <c r="E92" s="18">
        <f t="shared" si="13"/>
        <v>7.9000000000007731E-2</v>
      </c>
      <c r="F92" s="18">
        <f t="shared" si="14"/>
        <v>99.977696216826644</v>
      </c>
    </row>
    <row r="93" spans="1:6" x14ac:dyDescent="0.25">
      <c r="A93" s="29" t="s">
        <v>97</v>
      </c>
      <c r="B93" s="15" t="s">
        <v>103</v>
      </c>
      <c r="C93" s="17">
        <v>30469.965</v>
      </c>
      <c r="D93" s="17">
        <v>30226.165000000001</v>
      </c>
      <c r="E93" s="18">
        <f t="shared" si="13"/>
        <v>243.79999999999927</v>
      </c>
      <c r="F93" s="18">
        <f t="shared" si="14"/>
        <v>99.199867804245912</v>
      </c>
    </row>
    <row r="94" spans="1:6" x14ac:dyDescent="0.25">
      <c r="A94" s="29" t="s">
        <v>98</v>
      </c>
      <c r="B94" s="15" t="s">
        <v>104</v>
      </c>
      <c r="C94" s="26">
        <v>25279.276000000002</v>
      </c>
      <c r="D94" s="17">
        <v>23289.547999999999</v>
      </c>
      <c r="E94" s="18">
        <f t="shared" si="13"/>
        <v>1989.7280000000028</v>
      </c>
      <c r="F94" s="18">
        <f t="shared" si="14"/>
        <v>92.129015087299166</v>
      </c>
    </row>
    <row r="95" spans="1:6" x14ac:dyDescent="0.25">
      <c r="A95" s="29" t="s">
        <v>99</v>
      </c>
      <c r="B95" s="15" t="s">
        <v>105</v>
      </c>
      <c r="C95" s="17">
        <v>2095.3000000000002</v>
      </c>
      <c r="D95" s="17">
        <v>1668.4480000000001</v>
      </c>
      <c r="E95" s="18">
        <f t="shared" si="13"/>
        <v>426.85200000000009</v>
      </c>
      <c r="F95" s="18">
        <f t="shared" si="14"/>
        <v>79.628120078270413</v>
      </c>
    </row>
    <row r="96" spans="1:6" ht="25.5" x14ac:dyDescent="0.25">
      <c r="A96" s="29" t="s">
        <v>100</v>
      </c>
      <c r="B96" s="15" t="s">
        <v>106</v>
      </c>
      <c r="C96" s="26">
        <v>52962.398999999998</v>
      </c>
      <c r="D96" s="18">
        <v>52828.485999999997</v>
      </c>
      <c r="E96" s="18">
        <f t="shared" si="13"/>
        <v>133.91300000000047</v>
      </c>
      <c r="F96" s="18">
        <f t="shared" si="14"/>
        <v>99.747154580365589</v>
      </c>
    </row>
    <row r="97" spans="1:6" x14ac:dyDescent="0.25">
      <c r="A97" s="30" t="s">
        <v>101</v>
      </c>
      <c r="B97" s="19" t="s">
        <v>7</v>
      </c>
      <c r="C97" s="27">
        <f>C99</f>
        <v>215140.584</v>
      </c>
      <c r="D97" s="25">
        <f>D99</f>
        <v>211961.96900000001</v>
      </c>
      <c r="E97" s="14">
        <f t="shared" si="13"/>
        <v>3178.6149999999907</v>
      </c>
      <c r="F97" s="14">
        <f t="shared" si="14"/>
        <v>98.52254049844916</v>
      </c>
    </row>
    <row r="98" spans="1:6" x14ac:dyDescent="0.25">
      <c r="A98" s="29"/>
      <c r="B98" s="15" t="s">
        <v>6</v>
      </c>
      <c r="C98" s="26"/>
      <c r="D98" s="17"/>
      <c r="E98" s="18"/>
      <c r="F98" s="18"/>
    </row>
    <row r="99" spans="1:6" x14ac:dyDescent="0.25">
      <c r="A99" s="29" t="s">
        <v>107</v>
      </c>
      <c r="B99" s="15" t="s">
        <v>108</v>
      </c>
      <c r="C99" s="26">
        <v>215140.584</v>
      </c>
      <c r="D99" s="17">
        <v>211961.96900000001</v>
      </c>
      <c r="E99" s="18">
        <f t="shared" si="13"/>
        <v>3178.6149999999907</v>
      </c>
      <c r="F99" s="18">
        <f t="shared" si="14"/>
        <v>98.52254049844916</v>
      </c>
    </row>
    <row r="100" spans="1:6" x14ac:dyDescent="0.25">
      <c r="A100" s="30" t="s">
        <v>109</v>
      </c>
      <c r="B100" s="19" t="s">
        <v>5</v>
      </c>
      <c r="C100" s="27">
        <f>C102</f>
        <v>21048.331999999999</v>
      </c>
      <c r="D100" s="25">
        <f>D102</f>
        <v>19987.359</v>
      </c>
      <c r="E100" s="14">
        <f t="shared" si="13"/>
        <v>1060.9729999999981</v>
      </c>
      <c r="F100" s="14">
        <f t="shared" si="14"/>
        <v>94.959348797804992</v>
      </c>
    </row>
    <row r="101" spans="1:6" x14ac:dyDescent="0.25">
      <c r="A101" s="29"/>
      <c r="B101" s="15" t="s">
        <v>6</v>
      </c>
      <c r="C101" s="27"/>
      <c r="D101" s="25"/>
      <c r="E101" s="18"/>
      <c r="F101" s="18"/>
    </row>
    <row r="102" spans="1:6" x14ac:dyDescent="0.25">
      <c r="A102" s="29" t="s">
        <v>110</v>
      </c>
      <c r="B102" s="15" t="s">
        <v>111</v>
      </c>
      <c r="C102" s="26">
        <v>21048.331999999999</v>
      </c>
      <c r="D102" s="17">
        <v>19987.359</v>
      </c>
      <c r="E102" s="18">
        <f t="shared" si="13"/>
        <v>1060.9729999999981</v>
      </c>
      <c r="F102" s="18">
        <f t="shared" si="14"/>
        <v>94.959348797804992</v>
      </c>
    </row>
    <row r="103" spans="1:6" ht="25.5" x14ac:dyDescent="0.25">
      <c r="A103" s="29" t="s">
        <v>39</v>
      </c>
      <c r="B103" s="19" t="s">
        <v>4</v>
      </c>
      <c r="C103" s="39">
        <f>C8-C51</f>
        <v>-365095.60099999979</v>
      </c>
      <c r="D103" s="39">
        <f>D8-D51</f>
        <v>-356007.27200000058</v>
      </c>
      <c r="E103" s="27">
        <f>E8-E51</f>
        <v>-9088.3289999992121</v>
      </c>
      <c r="F103" s="14" t="s">
        <v>39</v>
      </c>
    </row>
    <row r="104" spans="1:6" ht="25.5" x14ac:dyDescent="0.25">
      <c r="A104" s="29" t="s">
        <v>39</v>
      </c>
      <c r="B104" s="19" t="s">
        <v>3</v>
      </c>
      <c r="C104" s="14">
        <f>C105+C106</f>
        <v>365095.60800000001</v>
      </c>
      <c r="D104" s="14">
        <f>D105+D106</f>
        <v>356007.27600000007</v>
      </c>
      <c r="E104" s="14">
        <f t="shared" ref="E104:E106" si="15">C104-D104</f>
        <v>9088.3319999999367</v>
      </c>
      <c r="F104" s="14" t="s">
        <v>39</v>
      </c>
    </row>
    <row r="105" spans="1:6" ht="25.5" x14ac:dyDescent="0.25">
      <c r="A105" s="29" t="s">
        <v>112</v>
      </c>
      <c r="B105" s="15" t="s">
        <v>2</v>
      </c>
      <c r="C105" s="18">
        <v>-2110375.0780000002</v>
      </c>
      <c r="D105" s="18">
        <v>-2178001.36</v>
      </c>
      <c r="E105" s="18">
        <f t="shared" si="15"/>
        <v>67626.281999999657</v>
      </c>
      <c r="F105" s="18" t="s">
        <v>39</v>
      </c>
    </row>
    <row r="106" spans="1:6" ht="25.5" x14ac:dyDescent="0.25">
      <c r="A106" s="29" t="s">
        <v>113</v>
      </c>
      <c r="B106" s="15" t="s">
        <v>1</v>
      </c>
      <c r="C106" s="18">
        <v>2475470.6860000002</v>
      </c>
      <c r="D106" s="16">
        <v>2534008.6359999999</v>
      </c>
      <c r="E106" s="18">
        <f t="shared" si="15"/>
        <v>-58537.949999999721</v>
      </c>
      <c r="F106" s="18" t="s">
        <v>39</v>
      </c>
    </row>
    <row r="107" spans="1:6" ht="25.5" x14ac:dyDescent="0.25">
      <c r="A107" s="29" t="s">
        <v>39</v>
      </c>
      <c r="B107" s="19" t="s">
        <v>0</v>
      </c>
      <c r="C107" s="14">
        <f>C104</f>
        <v>365095.60800000001</v>
      </c>
      <c r="D107" s="14">
        <f t="shared" ref="D107:E107" si="16">D104</f>
        <v>356007.27600000007</v>
      </c>
      <c r="E107" s="14">
        <f t="shared" si="16"/>
        <v>9088.3319999999367</v>
      </c>
      <c r="F107" s="14" t="s">
        <v>39</v>
      </c>
    </row>
    <row r="108" spans="1:6" ht="62.45" customHeight="1" x14ac:dyDescent="0.25">
      <c r="A108" s="49" t="s">
        <v>173</v>
      </c>
      <c r="B108" s="49"/>
      <c r="C108" s="49"/>
      <c r="D108" s="47" t="s">
        <v>174</v>
      </c>
      <c r="E108" s="47"/>
      <c r="F108" s="47"/>
    </row>
    <row r="109" spans="1:6" ht="18" x14ac:dyDescent="0.25">
      <c r="A109" s="45" t="s">
        <v>169</v>
      </c>
      <c r="B109" s="45"/>
      <c r="C109" s="45"/>
      <c r="D109" s="2"/>
      <c r="E109" s="1"/>
      <c r="F109" s="1"/>
    </row>
  </sheetData>
  <mergeCells count="5">
    <mergeCell ref="A109:C109"/>
    <mergeCell ref="B3:F3"/>
    <mergeCell ref="D108:F108"/>
    <mergeCell ref="E5:F5"/>
    <mergeCell ref="A108:C108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2017-01-20T05:42:31Z</dcterms:modified>
</cp:coreProperties>
</file>